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<sst xmlns="http://schemas.openxmlformats.org/spreadsheetml/2006/main" count="58" uniqueCount="57">
  <si>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</si>
  <si>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</si>
  <si>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</si>
  <si>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</si>
  <si>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</si>
  <si>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</si>
  <si>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</si>
  <si>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</si>
  <si>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</si>
  <si>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</si>
  <si>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</si>
  <si>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</si>
  <si>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</si>
  <si>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</si>
  <si>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</si>
  <si>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</si>
  <si>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</si>
  <si>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</si>
  <si>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</si>
  <si>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</si>
  <si>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</si>
  <si>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</si>
  <si>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</si>
  <si>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</si>
  <si>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Kpu</t>
  </si>
  <si>
    <t>Pom</t>
  </si>
  <si>
    <t>Iks</t>
  </si>
  <si>
    <t>Plp</t>
  </si>
  <si>
    <t>Pl</t>
  </si>
  <si>
    <t>Ov-h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</si>
  <si>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</si>
  <si>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</si>
  <si>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</si>
  <si>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</si>
  <si>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</si>
  <si>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</si>
  <si>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</si>
  <si>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</si>
  <si>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</si>
  <si>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</si>
  <si>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</si>
  <si>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Municipal Court -- Case Filings</t>
  </si>
  <si>
    <t>Ov</t>
  </si>
  <si>
    <t>Su</t>
  </si>
  <si>
    <t>estimated</t>
  </si>
  <si>
    <t xml:space="preserve">total judges </t>
  </si>
  <si>
    <t xml:space="preserve">Živinice </t>
  </si>
  <si>
    <t>CASELOAD INDEX (the number of judges needed to cover the core caseload)</t>
  </si>
  <si>
    <t>Ps</t>
  </si>
  <si>
    <t>Banovići</t>
  </si>
  <si>
    <t>Kladanj</t>
  </si>
  <si>
    <t>Less commercial cases to be handled by the new Commercial Division in the Tuzla Municipal Court</t>
  </si>
  <si>
    <t>Adjusted Caseload Index from the other Municipal Courts consolidated with this one</t>
  </si>
  <si>
    <t>Adjusted Caseload Index from the branches of the main court</t>
  </si>
  <si>
    <t>ADJUSTED CASELOAD INDEX (Živinice only)</t>
  </si>
  <si>
    <t>ADJUSTED CASELOAD INDEX (Živinice with Banovići))</t>
  </si>
  <si>
    <t>ADJUSTED CASELOAD INDEX (Including Kladanj Branch)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</si>
</sst>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8"/>
  <sheetViews>
    <sheetView tabSelected="1" workbookViewId="0" topLeftCell="A32">
      <selection activeCell="L58" sqref="L58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46</v>
      </c>
      <c r="E2" s="11"/>
    </row>
    <row r="3" ht="26.25">
      <c r="A3" s="11" t="s">
        <v>41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33</v>
      </c>
      <c r="G5" s="6" t="s">
        <v>34</v>
      </c>
      <c r="H5" s="6" t="s">
        <v>39</v>
      </c>
      <c r="I5" s="6" t="s">
        <v>38</v>
      </c>
      <c r="J5" s="6" t="s">
        <v>44</v>
      </c>
      <c r="K5" s="5"/>
      <c r="L5" s="7" t="s">
        <v>45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35</v>
      </c>
      <c r="H6" s="9" t="s">
        <v>37</v>
      </c>
      <c r="I6" s="9" t="s">
        <v>37</v>
      </c>
      <c r="J6" s="9" t="s">
        <v>32</v>
      </c>
      <c r="K6" s="9" t="s">
        <v>31</v>
      </c>
      <c r="L6" s="10" t="s">
        <v>40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293</v>
      </c>
      <c r="C8" s="12">
        <v>312</v>
      </c>
      <c r="D8" s="12">
        <v>264</v>
      </c>
      <c r="E8" s="12">
        <v>254</v>
      </c>
      <c r="F8" s="12">
        <v>177</v>
      </c>
      <c r="G8" s="12">
        <f>PRODUCT(F8,2)</f>
        <v>354</v>
      </c>
      <c r="H8" s="12">
        <f aca="true" t="shared" si="0" ref="H8:H21">AVERAGE(B8,C8,D8,E8,G8)</f>
        <v>295.4</v>
      </c>
      <c r="I8" s="12">
        <f aca="true" t="shared" si="1" ref="I8:I21">AVERAGE(E8,G8)</f>
        <v>304</v>
      </c>
      <c r="J8" s="12">
        <v>220</v>
      </c>
      <c r="K8" s="12">
        <f>POWER(J8,-1)</f>
        <v>0.004545454545454545</v>
      </c>
      <c r="L8" s="13">
        <f>PRODUCT(I8,K8)</f>
        <v>1.3818181818181818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91</v>
      </c>
      <c r="C9" s="12">
        <v>42</v>
      </c>
      <c r="D9" s="12">
        <v>42</v>
      </c>
      <c r="E9" s="12">
        <v>71</v>
      </c>
      <c r="F9" s="12">
        <v>49</v>
      </c>
      <c r="G9" s="12">
        <f aca="true" t="shared" si="2" ref="G9:G39">PRODUCT(F9,2)</f>
        <v>98</v>
      </c>
      <c r="H9" s="12">
        <f t="shared" si="0"/>
        <v>68.8</v>
      </c>
      <c r="I9" s="12">
        <f t="shared" si="1"/>
        <v>84.5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20</v>
      </c>
      <c r="C10" s="12">
        <v>15</v>
      </c>
      <c r="D10" s="12">
        <v>22</v>
      </c>
      <c r="E10" s="12">
        <v>25</v>
      </c>
      <c r="F10" s="12">
        <v>22</v>
      </c>
      <c r="G10" s="12">
        <f t="shared" si="2"/>
        <v>44</v>
      </c>
      <c r="H10" s="12">
        <f t="shared" si="0"/>
        <v>25.2</v>
      </c>
      <c r="I10" s="12">
        <f t="shared" si="1"/>
        <v>34.5</v>
      </c>
      <c r="J10" s="12">
        <v>220</v>
      </c>
      <c r="K10" s="12">
        <f aca="true" t="shared" si="3" ref="K10:K33">POWER(J10,-1)</f>
        <v>0.004545454545454545</v>
      </c>
      <c r="L10" s="13">
        <f aca="true" t="shared" si="4" ref="L10:L33">PRODUCT(I10,K10)</f>
        <v>0.1568181818181818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37</v>
      </c>
      <c r="C11" s="12">
        <v>65</v>
      </c>
      <c r="D11" s="12">
        <v>102</v>
      </c>
      <c r="E11" s="12">
        <v>113</v>
      </c>
      <c r="F11" s="12">
        <v>118</v>
      </c>
      <c r="G11" s="12">
        <f t="shared" si="2"/>
        <v>236</v>
      </c>
      <c r="H11" s="12">
        <f t="shared" si="0"/>
        <v>110.6</v>
      </c>
      <c r="I11" s="12">
        <f t="shared" si="1"/>
        <v>174.5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2221</v>
      </c>
      <c r="C12" s="12">
        <v>2554</v>
      </c>
      <c r="D12" s="12">
        <v>2120</v>
      </c>
      <c r="E12" s="12">
        <v>2234</v>
      </c>
      <c r="F12" s="12">
        <v>1436</v>
      </c>
      <c r="G12" s="12">
        <f t="shared" si="2"/>
        <v>2872</v>
      </c>
      <c r="H12" s="12">
        <f t="shared" si="0"/>
        <v>2400.2</v>
      </c>
      <c r="I12" s="12">
        <f t="shared" si="1"/>
        <v>2553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257</v>
      </c>
      <c r="C13" s="12">
        <v>183</v>
      </c>
      <c r="D13" s="12">
        <v>158</v>
      </c>
      <c r="E13" s="12">
        <v>234</v>
      </c>
      <c r="F13" s="12">
        <v>101</v>
      </c>
      <c r="G13" s="12">
        <f t="shared" si="2"/>
        <v>202</v>
      </c>
      <c r="H13" s="12">
        <f t="shared" si="0"/>
        <v>206.8</v>
      </c>
      <c r="I13" s="12">
        <f t="shared" si="1"/>
        <v>218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839</v>
      </c>
      <c r="C14" s="12">
        <v>719</v>
      </c>
      <c r="D14" s="12">
        <v>749</v>
      </c>
      <c r="E14" s="12">
        <v>689</v>
      </c>
      <c r="F14" s="12">
        <v>32</v>
      </c>
      <c r="G14" s="12">
        <f t="shared" si="2"/>
        <v>64</v>
      </c>
      <c r="H14" s="12">
        <f t="shared" si="0"/>
        <v>612</v>
      </c>
      <c r="I14" s="12">
        <f t="shared" si="1"/>
        <v>376.5</v>
      </c>
      <c r="J14" s="12">
        <v>300</v>
      </c>
      <c r="K14" s="12">
        <f t="shared" si="3"/>
        <v>0.0033333333333333335</v>
      </c>
      <c r="L14" s="13">
        <f t="shared" si="4"/>
        <v>1.2550000000000001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63</v>
      </c>
      <c r="C15" s="12">
        <v>70</v>
      </c>
      <c r="D15" s="12">
        <v>63</v>
      </c>
      <c r="E15" s="12">
        <v>52</v>
      </c>
      <c r="F15" s="12">
        <v>29</v>
      </c>
      <c r="G15" s="12">
        <f t="shared" si="2"/>
        <v>58</v>
      </c>
      <c r="H15" s="12">
        <f t="shared" si="0"/>
        <v>61.2</v>
      </c>
      <c r="I15" s="12">
        <f t="shared" si="1"/>
        <v>55</v>
      </c>
      <c r="J15" s="12">
        <v>300</v>
      </c>
      <c r="K15" s="12">
        <f t="shared" si="3"/>
        <v>0.0033333333333333335</v>
      </c>
      <c r="L15" s="13">
        <f t="shared" si="4"/>
        <v>0.18333333333333335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124</v>
      </c>
      <c r="C16" s="12">
        <v>447</v>
      </c>
      <c r="D16" s="12">
        <v>148</v>
      </c>
      <c r="E16" s="12">
        <v>255</v>
      </c>
      <c r="F16" s="12">
        <v>90</v>
      </c>
      <c r="G16" s="12">
        <f t="shared" si="2"/>
        <v>180</v>
      </c>
      <c r="H16" s="12">
        <f t="shared" si="0"/>
        <v>230.8</v>
      </c>
      <c r="I16" s="12">
        <f t="shared" si="1"/>
        <v>217.5</v>
      </c>
      <c r="J16" s="12">
        <v>600</v>
      </c>
      <c r="K16" s="12">
        <f t="shared" si="3"/>
        <v>0.0016666666666666668</v>
      </c>
      <c r="L16" s="13">
        <f t="shared" si="4"/>
        <v>0.36250000000000004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37</v>
      </c>
      <c r="C17" s="12">
        <v>99</v>
      </c>
      <c r="D17" s="12">
        <v>84</v>
      </c>
      <c r="E17" s="12">
        <v>74</v>
      </c>
      <c r="F17" s="12">
        <v>41</v>
      </c>
      <c r="G17" s="12">
        <f t="shared" si="2"/>
        <v>82</v>
      </c>
      <c r="H17" s="12">
        <f t="shared" si="0"/>
        <v>75.2</v>
      </c>
      <c r="I17" s="12">
        <f t="shared" si="1"/>
        <v>78</v>
      </c>
      <c r="J17" s="12">
        <v>600</v>
      </c>
      <c r="K17" s="12">
        <f t="shared" si="3"/>
        <v>0.0016666666666666668</v>
      </c>
      <c r="L17" s="13">
        <f t="shared" si="4"/>
        <v>0.13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234</v>
      </c>
      <c r="C18" s="12">
        <v>278</v>
      </c>
      <c r="D18" s="12">
        <v>482</v>
      </c>
      <c r="E18" s="12">
        <v>515</v>
      </c>
      <c r="F18" s="12">
        <v>156</v>
      </c>
      <c r="G18" s="12">
        <f t="shared" si="2"/>
        <v>312</v>
      </c>
      <c r="H18" s="12">
        <f t="shared" si="0"/>
        <v>364.2</v>
      </c>
      <c r="I18" s="12">
        <f t="shared" si="1"/>
        <v>413.5</v>
      </c>
      <c r="J18" s="14">
        <v>750</v>
      </c>
      <c r="K18" s="12">
        <f t="shared" si="3"/>
        <v>0.0013333333333333333</v>
      </c>
      <c r="L18" s="13">
        <f t="shared" si="4"/>
        <v>0.5513333333333333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176</v>
      </c>
      <c r="C19" s="12">
        <v>225</v>
      </c>
      <c r="D19" s="12">
        <v>316</v>
      </c>
      <c r="E19" s="12">
        <v>205</v>
      </c>
      <c r="F19" s="12">
        <v>192</v>
      </c>
      <c r="G19" s="12">
        <f t="shared" si="2"/>
        <v>384</v>
      </c>
      <c r="H19" s="12">
        <f t="shared" si="0"/>
        <v>261.2</v>
      </c>
      <c r="I19" s="12">
        <f t="shared" si="1"/>
        <v>294.5</v>
      </c>
      <c r="J19" s="14">
        <v>300</v>
      </c>
      <c r="K19" s="12">
        <f t="shared" si="3"/>
        <v>0.0033333333333333335</v>
      </c>
      <c r="L19" s="13">
        <f t="shared" si="4"/>
        <v>0.9816666666666667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16</v>
      </c>
      <c r="C20" s="12">
        <v>36</v>
      </c>
      <c r="D20" s="12">
        <v>37</v>
      </c>
      <c r="E20" s="12">
        <v>29</v>
      </c>
      <c r="F20" s="12">
        <v>9</v>
      </c>
      <c r="G20" s="12">
        <f t="shared" si="2"/>
        <v>18</v>
      </c>
      <c r="H20" s="12">
        <f t="shared" si="0"/>
        <v>27.2</v>
      </c>
      <c r="I20" s="12">
        <f t="shared" si="1"/>
        <v>23.5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0</v>
      </c>
      <c r="C21" s="12">
        <v>30</v>
      </c>
      <c r="D21" s="12">
        <v>5</v>
      </c>
      <c r="E21" s="12">
        <v>7</v>
      </c>
      <c r="F21" s="12">
        <v>2</v>
      </c>
      <c r="G21" s="12">
        <f t="shared" si="2"/>
        <v>4</v>
      </c>
      <c r="H21" s="12">
        <f t="shared" si="0"/>
        <v>9.2</v>
      </c>
      <c r="I21" s="12">
        <f t="shared" si="1"/>
        <v>5.5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2033</v>
      </c>
      <c r="C22" s="12">
        <v>855</v>
      </c>
      <c r="D22" s="12">
        <v>1254</v>
      </c>
      <c r="E22" s="12">
        <v>1344</v>
      </c>
      <c r="F22" s="12">
        <v>795</v>
      </c>
      <c r="G22" s="12">
        <f t="shared" si="2"/>
        <v>1590</v>
      </c>
      <c r="H22" s="12">
        <f>AVERAGE(B22,C22,D22,E22,G22)</f>
        <v>1415.2</v>
      </c>
      <c r="I22" s="12">
        <f>AVERAGE(E22,G22)</f>
        <v>1467</v>
      </c>
      <c r="J22" s="14">
        <v>3300</v>
      </c>
      <c r="K22" s="12">
        <f t="shared" si="3"/>
        <v>0.00030303030303030303</v>
      </c>
      <c r="L22" s="13">
        <f t="shared" si="4"/>
        <v>0.4445454545454545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aca="true" t="shared" si="5" ref="H23:H39">AVERAGE(B23,C23,D23,E23,G23)</f>
        <v>0</v>
      </c>
      <c r="I23" s="12">
        <f aca="true" t="shared" si="6" ref="I23:I39">AVERAGE(E23,G23)</f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330</v>
      </c>
      <c r="C26" s="12">
        <v>406</v>
      </c>
      <c r="D26" s="12">
        <v>443</v>
      </c>
      <c r="E26" s="12">
        <v>212</v>
      </c>
      <c r="F26" s="12">
        <v>254</v>
      </c>
      <c r="G26" s="12">
        <f t="shared" si="2"/>
        <v>508</v>
      </c>
      <c r="H26" s="12">
        <f t="shared" si="5"/>
        <v>379.8</v>
      </c>
      <c r="I26" s="12">
        <f t="shared" si="6"/>
        <v>360</v>
      </c>
      <c r="J26" s="14">
        <v>5500</v>
      </c>
      <c r="K26" s="12">
        <f t="shared" si="3"/>
        <v>0.0001818181818181818</v>
      </c>
      <c r="L26" s="13">
        <f t="shared" si="4"/>
        <v>0.06545454545454545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/>
      <c r="C30" s="12"/>
      <c r="D30" s="12"/>
      <c r="E30" s="12"/>
      <c r="F30" s="12">
        <v>0</v>
      </c>
      <c r="G30" s="12">
        <f t="shared" si="2"/>
        <v>0</v>
      </c>
      <c r="H30" s="12">
        <f t="shared" si="5"/>
        <v>0</v>
      </c>
      <c r="I30" s="12">
        <f t="shared" si="6"/>
        <v>0</v>
      </c>
      <c r="J30" s="14">
        <v>300</v>
      </c>
      <c r="K30" s="12">
        <f t="shared" si="3"/>
        <v>0.0033333333333333335</v>
      </c>
      <c r="L30" s="13">
        <f t="shared" si="4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>
        <v>5</v>
      </c>
      <c r="C31" s="12">
        <v>4</v>
      </c>
      <c r="D31" s="12">
        <v>4</v>
      </c>
      <c r="E31" s="12">
        <v>5</v>
      </c>
      <c r="F31" s="12">
        <v>2</v>
      </c>
      <c r="G31" s="12">
        <f t="shared" si="2"/>
        <v>4</v>
      </c>
      <c r="H31" s="12">
        <f t="shared" si="5"/>
        <v>4.4</v>
      </c>
      <c r="I31" s="12">
        <f t="shared" si="6"/>
        <v>4.5</v>
      </c>
      <c r="J31" s="14">
        <v>900</v>
      </c>
      <c r="K31" s="12">
        <f t="shared" si="3"/>
        <v>0.0011111111111111111</v>
      </c>
      <c r="L31" s="13">
        <f t="shared" si="4"/>
        <v>0.005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>
        <v>0</v>
      </c>
      <c r="C32" s="12">
        <v>158</v>
      </c>
      <c r="D32" s="12">
        <v>435</v>
      </c>
      <c r="E32" s="12">
        <v>269</v>
      </c>
      <c r="F32" s="12">
        <v>140</v>
      </c>
      <c r="G32" s="12">
        <f t="shared" si="2"/>
        <v>280</v>
      </c>
      <c r="H32" s="12">
        <f t="shared" si="5"/>
        <v>228.4</v>
      </c>
      <c r="I32" s="12">
        <f t="shared" si="6"/>
        <v>274.5</v>
      </c>
      <c r="J32" s="12"/>
      <c r="K32" s="12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/>
      <c r="C33" s="12"/>
      <c r="D33" s="12"/>
      <c r="E33" s="12"/>
      <c r="F33" s="12">
        <v>0</v>
      </c>
      <c r="G33" s="12">
        <f t="shared" si="2"/>
        <v>0</v>
      </c>
      <c r="H33" s="12">
        <f t="shared" si="5"/>
        <v>0</v>
      </c>
      <c r="I33" s="12">
        <f t="shared" si="6"/>
        <v>0</v>
      </c>
      <c r="J33" s="12">
        <v>700</v>
      </c>
      <c r="K33" s="12">
        <f t="shared" si="3"/>
        <v>0.0014285714285714286</v>
      </c>
      <c r="L33" s="13">
        <f t="shared" si="4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31</v>
      </c>
      <c r="C34" s="12">
        <v>26</v>
      </c>
      <c r="D34" s="12">
        <v>29</v>
      </c>
      <c r="E34" s="12">
        <v>33</v>
      </c>
      <c r="F34" s="12">
        <v>15</v>
      </c>
      <c r="G34" s="12">
        <f t="shared" si="2"/>
        <v>30</v>
      </c>
      <c r="H34" s="12">
        <f t="shared" si="5"/>
        <v>29.8</v>
      </c>
      <c r="I34" s="12">
        <f t="shared" si="6"/>
        <v>31.5</v>
      </c>
      <c r="J34" s="12"/>
      <c r="K34" s="12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>
        <v>12</v>
      </c>
      <c r="C35" s="12">
        <v>18</v>
      </c>
      <c r="D35" s="12">
        <v>1</v>
      </c>
      <c r="E35" s="12">
        <v>0</v>
      </c>
      <c r="F35" s="12">
        <v>2</v>
      </c>
      <c r="G35" s="12">
        <f t="shared" si="2"/>
        <v>4</v>
      </c>
      <c r="H35" s="12">
        <f t="shared" si="5"/>
        <v>7</v>
      </c>
      <c r="I35" s="12">
        <f t="shared" si="6"/>
        <v>2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1</v>
      </c>
      <c r="C36" s="12">
        <v>3</v>
      </c>
      <c r="D36" s="12">
        <v>0</v>
      </c>
      <c r="E36" s="12">
        <v>1</v>
      </c>
      <c r="F36" s="12">
        <v>0</v>
      </c>
      <c r="G36" s="12">
        <f t="shared" si="2"/>
        <v>0</v>
      </c>
      <c r="H36" s="12">
        <f t="shared" si="5"/>
        <v>1</v>
      </c>
      <c r="I36" s="12">
        <f t="shared" si="6"/>
        <v>0.5</v>
      </c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>
        <v>582</v>
      </c>
      <c r="C37" s="12">
        <v>669</v>
      </c>
      <c r="D37" s="12">
        <v>895</v>
      </c>
      <c r="E37" s="12">
        <v>846</v>
      </c>
      <c r="F37" s="12">
        <v>375</v>
      </c>
      <c r="G37" s="12">
        <f t="shared" si="2"/>
        <v>750</v>
      </c>
      <c r="H37" s="12">
        <f t="shared" si="5"/>
        <v>748.4</v>
      </c>
      <c r="I37" s="12">
        <f t="shared" si="6"/>
        <v>798</v>
      </c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42</v>
      </c>
      <c r="B38" s="12">
        <v>3081</v>
      </c>
      <c r="C38" s="12">
        <v>3899</v>
      </c>
      <c r="D38" s="12">
        <v>4205</v>
      </c>
      <c r="E38" s="12">
        <v>4618</v>
      </c>
      <c r="F38" s="12">
        <v>2246</v>
      </c>
      <c r="G38" s="12">
        <f t="shared" si="2"/>
        <v>4492</v>
      </c>
      <c r="H38" s="12">
        <f t="shared" si="5"/>
        <v>4059</v>
      </c>
      <c r="I38" s="12">
        <f t="shared" si="6"/>
        <v>4555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43</v>
      </c>
      <c r="B39" s="12">
        <v>397</v>
      </c>
      <c r="C39" s="12">
        <v>669</v>
      </c>
      <c r="D39" s="12">
        <v>715</v>
      </c>
      <c r="E39" s="12">
        <v>749</v>
      </c>
      <c r="F39" s="12">
        <v>333</v>
      </c>
      <c r="G39" s="12">
        <f t="shared" si="2"/>
        <v>666</v>
      </c>
      <c r="H39" s="12">
        <f t="shared" si="5"/>
        <v>639.2</v>
      </c>
      <c r="I39" s="12">
        <f t="shared" si="6"/>
        <v>707.5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15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47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">
        <f>SUM(L8:L39)</f>
        <v>5.517469696969696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15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15"/>
      <c r="B43" s="16" t="s">
        <v>30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5"/>
      <c r="B44" s="16" t="s">
        <v>36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" t="s">
        <v>51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3" t="s">
        <v>48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2">
        <v>-0.18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3" t="s">
        <v>54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3">
        <f>SUM(L41:L48)</f>
        <v>5.337469696969697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" t="s">
        <v>52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5" t="s">
        <v>49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2">
        <v>4.05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3" t="s">
        <v>55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3">
        <f>SUM(L49:L53)</f>
        <v>9.387469696969696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 t="s">
        <v>53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t="s">
        <v>50</v>
      </c>
      <c r="C57" s="15"/>
      <c r="D57" s="15"/>
      <c r="E57" s="15"/>
      <c r="F57" s="15"/>
      <c r="G57" s="15"/>
      <c r="H57" s="15"/>
      <c r="I57" s="15"/>
      <c r="J57" s="15"/>
      <c r="K57" s="15"/>
      <c r="L57" s="12">
        <v>2.84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3" t="s">
        <v>56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3">
        <f>SUM(L54:L58)</f>
        <v>12.227469696969695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2002-08-02T09:25:46Z</cp:lastPrinted>
  <dcterms:created xsi:type="dcterms:W3CDTF">2002-07-04T12:53:46Z</dcterms:created>
  <dcterms:modified xsi:type="dcterms:W3CDTF">2002-07-13T09:13:51Z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